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6GJKWE3Y/5ivqlx1ZxO5Jc3M6ftlvEV2jH/+ZK3PDCo="/>
    </ext>
  </extLst>
</workbook>
</file>

<file path=xl/sharedStrings.xml><?xml version="1.0" encoding="utf-8"?>
<sst xmlns="http://schemas.openxmlformats.org/spreadsheetml/2006/main" count="36" uniqueCount="28">
  <si>
    <t>Показатели для расчета</t>
  </si>
  <si>
    <t>Размер</t>
  </si>
  <si>
    <t>Единицы измерения</t>
  </si>
  <si>
    <t>Выручка без НДС</t>
  </si>
  <si>
    <t>Рублей</t>
  </si>
  <si>
    <t>НДС в сумме выручки 5%</t>
  </si>
  <si>
    <t>НДС в сумме выручки 7%</t>
  </si>
  <si>
    <t>НДС в сумме выручки 22%</t>
  </si>
  <si>
    <t>Расходы с НДС (аренда, материалы, транспортные услуги и прочие)</t>
  </si>
  <si>
    <t>НДС в сумме расходов 22%</t>
  </si>
  <si>
    <t>Расходы без НДС (аренда, материалы, транспортные услуги и прочие)</t>
  </si>
  <si>
    <t>Зарплата</t>
  </si>
  <si>
    <t>Страховые взносы с зарплаты</t>
  </si>
  <si>
    <t>Налоговый режим для компании</t>
  </si>
  <si>
    <t>Сумма НДС к уплате</t>
  </si>
  <si>
    <t>Сумма основного налога</t>
  </si>
  <si>
    <t>Итоговая налоговая нагрузка</t>
  </si>
  <si>
    <t>ООО на ОСНО</t>
  </si>
  <si>
    <t>ООО на УСН «Доходы» без НДС</t>
  </si>
  <si>
    <t>ООО на УСН «Доходы» без НДС, но с выставлением счетов-фактур</t>
  </si>
  <si>
    <t>ООО на УСН «Доходы» НДС 5%</t>
  </si>
  <si>
    <t>ООО на УСН «Доходы» НДС 7%</t>
  </si>
  <si>
    <t>ООО на УСН «Доходы» НДС 22%</t>
  </si>
  <si>
    <t>ООО на УСН «Доходы минус расходы» без НДС</t>
  </si>
  <si>
    <t>ООО на УСН «Доходы минус расходы» без НДС, но с выставлением счетов-фактур</t>
  </si>
  <si>
    <t>ООО на УСН «Доходы минус расходы» НДС 5%</t>
  </si>
  <si>
    <t>ООО на УСН «Доходы минус расходы» НДС 7%</t>
  </si>
  <si>
    <t>ООО на УСН «Доходы минус расходы» НДС 22%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</si>
</sst>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3.0"/>
      <color theme="1"/>
      <name val="Arial"/>
    </font>
    <font>
      <sz val="8.0"/>
      <color theme="1"/>
      <name val="Arial"/>
    </font>
    <font>
      <b/>
      <sz val="13.0"/>
      <color theme="1"/>
      <name val="Arial"/>
    </font>
    <font>
      <b/>
      <sz val="10.0"/>
      <color theme="1"/>
      <name val="Arial"/>
    </font>
    <font>
      <sz val="11.0"/>
      <color rgb="FF000000"/>
      <name val="Arial"/>
    </font>
    <font>
      <sz val="10.0"/>
      <color theme="1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wrapText="1"/>
    </xf>
    <xf borderId="1" fillId="0" fontId="3" numFmtId="0" xfId="0" applyBorder="1" applyFont="1"/>
    <xf borderId="1" fillId="0" fontId="4" numFmtId="0" xfId="0" applyAlignment="1" applyBorder="1" applyFont="1">
      <alignment shrinkToFit="0" wrapText="1"/>
    </xf>
    <xf borderId="0" fillId="0" fontId="3" numFmtId="0" xfId="0" applyFont="1"/>
    <xf borderId="1" fillId="0" fontId="5" numFmtId="0" xfId="0" applyBorder="1" applyFont="1"/>
    <xf borderId="1" fillId="0" fontId="6" numFmtId="0" xfId="0" applyAlignment="1" applyBorder="1" applyFont="1">
      <alignment readingOrder="0"/>
    </xf>
    <xf borderId="1" fillId="0" fontId="6" numFmtId="0" xfId="0" applyBorder="1" applyFont="1"/>
    <xf borderId="1" fillId="2" fontId="5" numFmtId="0" xfId="0" applyBorder="1" applyFill="1" applyFont="1"/>
    <xf borderId="1" fillId="2" fontId="6" numFmtId="0" xfId="0" applyBorder="1" applyFont="1"/>
    <xf borderId="1" fillId="2" fontId="6" numFmtId="1" xfId="0" applyBorder="1" applyFont="1" applyNumberFormat="1"/>
    <xf borderId="1" fillId="0" fontId="7" numFmtId="0" xfId="0" applyBorder="1" applyFont="1"/>
    <xf borderId="0" fillId="0" fontId="7" numFmtId="0" xfId="0" applyFont="1"/>
    <xf borderId="0" fillId="0" fontId="6" numFmtId="0" xfId="0" applyFont="1"/>
    <xf borderId="2" fillId="3" fontId="4" numFmtId="0" xfId="0" applyBorder="1" applyFill="1" applyFont="1"/>
    <xf borderId="0" fillId="0" fontId="4" numFmtId="0" xfId="0" applyFont="1"/>
    <xf borderId="1" fillId="2" fontId="4" numFmtId="1" xfId="0" applyBorder="1" applyFont="1" applyNumberFormat="1"/>
    <xf borderId="2" fillId="3" fontId="6" numFmtId="0" xfId="0" applyBorder="1" applyFont="1"/>
    <xf borderId="1" fillId="0" fontId="4" numFmtId="0" xfId="0" applyBorder="1" applyFont="1"/>
    <xf borderId="2" fillId="0" fontId="6" numFmtId="0" xfId="0" applyAlignment="1" applyBorder="1" applyFont="1">
      <alignment readingOrder="0"/>
    </xf>
    <xf borderId="2" fillId="0" fontId="6" numFmtId="0" xfId="0" applyBorder="1" applyFont="1"/>
    <xf borderId="1" fillId="2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8.25"/>
    <col customWidth="1" min="2" max="2" width="11.5"/>
    <col customWidth="1" min="3" max="3" width="13.13"/>
    <col customWidth="1" min="4" max="26" width="11.0"/>
  </cols>
  <sheetData>
    <row r="1" ht="15.7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3.75" customHeight="1">
      <c r="A3" s="3" t="s">
        <v>0</v>
      </c>
      <c r="B3" s="3" t="s">
        <v>1</v>
      </c>
      <c r="C3" s="4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6" t="s">
        <v>3</v>
      </c>
      <c r="B4" s="7">
        <v>7.19736E7</v>
      </c>
      <c r="C4" s="8" t="s">
        <v>4</v>
      </c>
    </row>
    <row r="5" ht="15.75" customHeight="1">
      <c r="A5" s="9" t="s">
        <v>5</v>
      </c>
      <c r="B5" s="10">
        <f>B4*5%</f>
        <v>3598680</v>
      </c>
      <c r="C5" s="10" t="s">
        <v>4</v>
      </c>
    </row>
    <row r="6" ht="15.75" customHeight="1">
      <c r="A6" s="9" t="s">
        <v>6</v>
      </c>
      <c r="B6" s="10">
        <f>B4*7%</f>
        <v>5038152</v>
      </c>
      <c r="C6" s="10" t="s">
        <v>4</v>
      </c>
    </row>
    <row r="7" ht="15.75" customHeight="1">
      <c r="A7" s="9" t="s">
        <v>7</v>
      </c>
      <c r="B7" s="10">
        <f>B4*22%</f>
        <v>15834192</v>
      </c>
      <c r="C7" s="10" t="s">
        <v>4</v>
      </c>
    </row>
    <row r="8" ht="15.75" customHeight="1">
      <c r="A8" s="6" t="s">
        <v>8</v>
      </c>
      <c r="B8" s="7">
        <v>4.93829E7</v>
      </c>
      <c r="C8" s="8" t="s">
        <v>4</v>
      </c>
    </row>
    <row r="9" ht="15.75" customHeight="1">
      <c r="A9" s="9" t="s">
        <v>9</v>
      </c>
      <c r="B9" s="11">
        <f>B8*22/122</f>
        <v>8905113.115</v>
      </c>
      <c r="C9" s="10" t="s">
        <v>4</v>
      </c>
    </row>
    <row r="10" ht="15.75" customHeight="1">
      <c r="A10" s="9" t="s">
        <v>10</v>
      </c>
      <c r="B10" s="11">
        <f>B8-B9</f>
        <v>40477786.89</v>
      </c>
      <c r="C10" s="10" t="s">
        <v>4</v>
      </c>
    </row>
    <row r="11" ht="15.75" customHeight="1">
      <c r="A11" s="12" t="s">
        <v>11</v>
      </c>
      <c r="B11" s="7">
        <v>2101600.0</v>
      </c>
      <c r="C11" s="8" t="s">
        <v>4</v>
      </c>
    </row>
    <row r="12" ht="15.75" customHeight="1">
      <c r="A12" s="12" t="s">
        <v>12</v>
      </c>
      <c r="B12" s="7">
        <v>919440.0</v>
      </c>
      <c r="C12" s="8" t="s">
        <v>4</v>
      </c>
    </row>
    <row r="13" ht="15.75" customHeight="1">
      <c r="A13" s="13"/>
      <c r="B13" s="14"/>
      <c r="C13" s="14"/>
    </row>
    <row r="14" ht="46.5" customHeight="1">
      <c r="A14" s="3" t="s">
        <v>13</v>
      </c>
      <c r="B14" s="4" t="s">
        <v>14</v>
      </c>
      <c r="C14" s="4" t="s">
        <v>15</v>
      </c>
      <c r="D14" s="4" t="s">
        <v>16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5.75" customHeight="1">
      <c r="A15" s="10" t="s">
        <v>17</v>
      </c>
      <c r="B15" s="11">
        <f>B7-B9</f>
        <v>6929078.885</v>
      </c>
      <c r="C15" s="11">
        <f>(B4-B10-B11-B12)*25%</f>
        <v>7118693.279</v>
      </c>
      <c r="D15" s="17">
        <f t="shared" ref="D15:D25" si="1">C15+B15</f>
        <v>14047772.16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ht="15.75" customHeight="1">
      <c r="A16" s="8" t="s">
        <v>18</v>
      </c>
      <c r="B16" s="8">
        <v>0.0</v>
      </c>
      <c r="C16" s="8">
        <f>(B4*6%)-(B12*50%)</f>
        <v>3858696</v>
      </c>
      <c r="D16" s="19">
        <f t="shared" si="1"/>
        <v>3858696</v>
      </c>
      <c r="E16" s="20"/>
      <c r="F16" s="21"/>
      <c r="G16" s="21"/>
      <c r="H16" s="21"/>
      <c r="I16" s="21"/>
      <c r="J16" s="21"/>
      <c r="K16" s="21"/>
      <c r="L16" s="21"/>
      <c r="M16" s="21"/>
      <c r="N16" s="21"/>
    </row>
    <row r="17" ht="15.75" customHeight="1">
      <c r="A17" s="10" t="s">
        <v>19</v>
      </c>
      <c r="B17" s="10">
        <f>B7</f>
        <v>15834192</v>
      </c>
      <c r="C17" s="10">
        <f>(B4*6%)-(B12*50%)</f>
        <v>3858696</v>
      </c>
      <c r="D17" s="22">
        <f t="shared" si="1"/>
        <v>19692888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ht="15.75" customHeight="1">
      <c r="A18" s="10" t="s">
        <v>20</v>
      </c>
      <c r="B18" s="10">
        <f t="shared" ref="B18:B19" si="2">B5</f>
        <v>3598680</v>
      </c>
      <c r="C18" s="10">
        <f>B4*6%-(B12*50%)</f>
        <v>3858696</v>
      </c>
      <c r="D18" s="22">
        <f t="shared" si="1"/>
        <v>7457376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ht="15.75" customHeight="1">
      <c r="A19" s="10" t="s">
        <v>21</v>
      </c>
      <c r="B19" s="10">
        <f t="shared" si="2"/>
        <v>5038152</v>
      </c>
      <c r="C19" s="10">
        <f>B4*6%-(B12*50%)</f>
        <v>3858696</v>
      </c>
      <c r="D19" s="22">
        <f t="shared" si="1"/>
        <v>8896848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ht="15.75" customHeight="1">
      <c r="A20" s="10" t="s">
        <v>22</v>
      </c>
      <c r="B20" s="11">
        <f>B7-B9</f>
        <v>6929078.885</v>
      </c>
      <c r="C20" s="10">
        <f>B4*6%-(B12*50%)</f>
        <v>3858696</v>
      </c>
      <c r="D20" s="17">
        <f t="shared" si="1"/>
        <v>10787774.89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ht="15.75" customHeight="1">
      <c r="A21" s="8" t="s">
        <v>23</v>
      </c>
      <c r="B21" s="8">
        <v>0.0</v>
      </c>
      <c r="C21" s="8">
        <f>(B4-B8-B11-B12)*15%</f>
        <v>2935449</v>
      </c>
      <c r="D21" s="19">
        <f t="shared" si="1"/>
        <v>2935449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ht="15.75" customHeight="1">
      <c r="A22" s="10" t="s">
        <v>24</v>
      </c>
      <c r="B22" s="10">
        <f>B7</f>
        <v>15834192</v>
      </c>
      <c r="C22" s="10">
        <f>(B4-B8-B11-B12)*15%</f>
        <v>2935449</v>
      </c>
      <c r="D22" s="22">
        <f t="shared" si="1"/>
        <v>18769641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ht="15.75" customHeight="1">
      <c r="A23" s="10" t="s">
        <v>25</v>
      </c>
      <c r="B23" s="10">
        <f t="shared" ref="B23:B24" si="3">B5</f>
        <v>3598680</v>
      </c>
      <c r="C23" s="10">
        <f>(B4-B8-B11-B12)*15%</f>
        <v>2935449</v>
      </c>
      <c r="D23" s="22">
        <f t="shared" si="1"/>
        <v>6534129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ht="15.75" customHeight="1">
      <c r="A24" s="10" t="s">
        <v>26</v>
      </c>
      <c r="B24" s="10">
        <f t="shared" si="3"/>
        <v>5038152</v>
      </c>
      <c r="C24" s="10">
        <f>(B4-B8-B11-B12)*15%</f>
        <v>2935449</v>
      </c>
      <c r="D24" s="22">
        <f t="shared" si="1"/>
        <v>7973601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ht="15.75" customHeight="1">
      <c r="A25" s="10" t="s">
        <v>27</v>
      </c>
      <c r="B25" s="11">
        <f>B7-B9</f>
        <v>6929078.885</v>
      </c>
      <c r="C25" s="11">
        <f>(B4-B10-B11-B12)*15%</f>
        <v>4271215.967</v>
      </c>
      <c r="D25" s="17">
        <f t="shared" si="1"/>
        <v>11200294.85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ht="15.75" customHeight="1"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ht="15.75" customHeight="1"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