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алерий\OneDrive\Рабочий стол\ЛБ\Выступления\ДС\2025\"/>
    </mc:Choice>
  </mc:AlternateContent>
  <bookViews>
    <workbookView xWindow="0" yWindow="0" windowWidth="23040" windowHeight="805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C104" i="1"/>
  <c r="D104" i="1"/>
  <c r="E104" i="1"/>
  <c r="F104" i="1"/>
  <c r="G104" i="1"/>
  <c r="H104" i="1"/>
  <c r="I104" i="1"/>
  <c r="J104" i="1"/>
  <c r="K104" i="1"/>
  <c r="L104" i="1"/>
  <c r="M104" i="1"/>
  <c r="C101" i="1"/>
  <c r="D101" i="1"/>
  <c r="E101" i="1"/>
  <c r="F101" i="1"/>
  <c r="G101" i="1"/>
  <c r="H101" i="1"/>
  <c r="I101" i="1"/>
  <c r="J101" i="1"/>
  <c r="K101" i="1"/>
  <c r="L101" i="1"/>
  <c r="M101" i="1"/>
  <c r="B101" i="1"/>
  <c r="C98" i="1"/>
  <c r="B98" i="1"/>
  <c r="D98" i="1"/>
  <c r="E98" i="1"/>
  <c r="F98" i="1"/>
  <c r="G98" i="1"/>
  <c r="H98" i="1"/>
  <c r="I98" i="1"/>
  <c r="J98" i="1"/>
  <c r="K98" i="1"/>
  <c r="L98" i="1"/>
  <c r="M98" i="1"/>
  <c r="B13" i="1"/>
  <c r="C66" i="1"/>
  <c r="D66" i="1"/>
  <c r="E66" i="1"/>
  <c r="F66" i="1"/>
  <c r="G66" i="1"/>
  <c r="H66" i="1"/>
  <c r="I66" i="1"/>
  <c r="J66" i="1"/>
  <c r="K66" i="1"/>
  <c r="L66" i="1"/>
  <c r="M66" i="1"/>
  <c r="C71" i="1"/>
  <c r="D71" i="1"/>
  <c r="E71" i="1"/>
  <c r="F71" i="1"/>
  <c r="G71" i="1"/>
  <c r="H71" i="1"/>
  <c r="I71" i="1"/>
  <c r="J71" i="1"/>
  <c r="K71" i="1"/>
  <c r="L71" i="1"/>
  <c r="M71" i="1"/>
  <c r="B71" i="1"/>
  <c r="C75" i="1"/>
  <c r="D75" i="1"/>
  <c r="E75" i="1"/>
  <c r="F75" i="1"/>
  <c r="G75" i="1"/>
  <c r="H75" i="1"/>
  <c r="I75" i="1"/>
  <c r="J75" i="1"/>
  <c r="K75" i="1"/>
  <c r="L75" i="1"/>
  <c r="M75" i="1"/>
  <c r="B75" i="1"/>
  <c r="B66" i="1"/>
  <c r="C13" i="1"/>
  <c r="C12" i="1" s="1"/>
  <c r="D13" i="1"/>
  <c r="D12" i="1" s="1"/>
  <c r="E13" i="1"/>
  <c r="E12" i="1" s="1"/>
  <c r="F13" i="1"/>
  <c r="F12" i="1" s="1"/>
  <c r="G13" i="1"/>
  <c r="G12" i="1" s="1"/>
  <c r="H13" i="1"/>
  <c r="H12" i="1" s="1"/>
  <c r="I13" i="1"/>
  <c r="I12" i="1" s="1"/>
  <c r="J13" i="1"/>
  <c r="J12" i="1" s="1"/>
  <c r="K13" i="1"/>
  <c r="K12" i="1" s="1"/>
  <c r="L13" i="1"/>
  <c r="L12" i="1" s="1"/>
  <c r="M13" i="1"/>
  <c r="M12" i="1" s="1"/>
  <c r="C22" i="1"/>
  <c r="D22" i="1"/>
  <c r="D86" i="1" s="1"/>
  <c r="E22" i="1"/>
  <c r="F22" i="1"/>
  <c r="G22" i="1"/>
  <c r="H22" i="1"/>
  <c r="H86" i="1" s="1"/>
  <c r="I22" i="1"/>
  <c r="J22" i="1"/>
  <c r="J85" i="1" s="1"/>
  <c r="K22" i="1"/>
  <c r="L22" i="1"/>
  <c r="L86" i="1" s="1"/>
  <c r="M22" i="1"/>
  <c r="C28" i="1"/>
  <c r="D28" i="1"/>
  <c r="E28" i="1"/>
  <c r="E92" i="1" s="1"/>
  <c r="F28" i="1"/>
  <c r="G28" i="1"/>
  <c r="H28" i="1"/>
  <c r="I28" i="1"/>
  <c r="I92" i="1" s="1"/>
  <c r="J28" i="1"/>
  <c r="K28" i="1"/>
  <c r="L28" i="1"/>
  <c r="M28" i="1"/>
  <c r="M92" i="1" s="1"/>
  <c r="C33" i="1"/>
  <c r="D33" i="1"/>
  <c r="E33" i="1"/>
  <c r="F33" i="1"/>
  <c r="F85" i="1" s="1"/>
  <c r="G33" i="1"/>
  <c r="H33" i="1"/>
  <c r="I33" i="1"/>
  <c r="J33" i="1"/>
  <c r="K33" i="1"/>
  <c r="L33" i="1"/>
  <c r="M33" i="1"/>
  <c r="C43" i="1"/>
  <c r="D43" i="1"/>
  <c r="E43" i="1"/>
  <c r="F43" i="1"/>
  <c r="G43" i="1"/>
  <c r="H43" i="1"/>
  <c r="I43" i="1"/>
  <c r="J43" i="1"/>
  <c r="K43" i="1"/>
  <c r="L43" i="1"/>
  <c r="M43" i="1"/>
  <c r="C39" i="1"/>
  <c r="D39" i="1"/>
  <c r="E39" i="1"/>
  <c r="F39" i="1"/>
  <c r="G39" i="1"/>
  <c r="H39" i="1"/>
  <c r="I39" i="1"/>
  <c r="J39" i="1"/>
  <c r="K39" i="1"/>
  <c r="L39" i="1"/>
  <c r="M39" i="1"/>
  <c r="B58" i="1"/>
  <c r="C59" i="1" s="1"/>
  <c r="C58" i="1" s="1"/>
  <c r="D59" i="1" s="1"/>
  <c r="D58" i="1" s="1"/>
  <c r="E59" i="1" s="1"/>
  <c r="E58" i="1" s="1"/>
  <c r="F59" i="1" s="1"/>
  <c r="F58" i="1" s="1"/>
  <c r="G59" i="1" s="1"/>
  <c r="G58" i="1" s="1"/>
  <c r="H59" i="1" s="1"/>
  <c r="H58" i="1" s="1"/>
  <c r="I59" i="1" s="1"/>
  <c r="I58" i="1" s="1"/>
  <c r="J59" i="1" s="1"/>
  <c r="J58" i="1" s="1"/>
  <c r="K59" i="1" s="1"/>
  <c r="K58" i="1" s="1"/>
  <c r="L59" i="1" s="1"/>
  <c r="L58" i="1" s="1"/>
  <c r="M59" i="1" s="1"/>
  <c r="M58" i="1" s="1"/>
  <c r="B54" i="1"/>
  <c r="C55" i="1" s="1"/>
  <c r="C54" i="1" s="1"/>
  <c r="D55" i="1" s="1"/>
  <c r="D54" i="1" s="1"/>
  <c r="E55" i="1" s="1"/>
  <c r="E54" i="1" s="1"/>
  <c r="F55" i="1" s="1"/>
  <c r="F54" i="1" s="1"/>
  <c r="G55" i="1" s="1"/>
  <c r="G54" i="1" s="1"/>
  <c r="H55" i="1" s="1"/>
  <c r="H54" i="1" s="1"/>
  <c r="I55" i="1" s="1"/>
  <c r="I54" i="1" s="1"/>
  <c r="J55" i="1" s="1"/>
  <c r="J54" i="1" s="1"/>
  <c r="K55" i="1" s="1"/>
  <c r="K54" i="1" s="1"/>
  <c r="L55" i="1" s="1"/>
  <c r="L54" i="1" s="1"/>
  <c r="M55" i="1" s="1"/>
  <c r="M54" i="1" s="1"/>
  <c r="B50" i="1"/>
  <c r="C51" i="1" s="1"/>
  <c r="B43" i="1"/>
  <c r="B39" i="1"/>
  <c r="B33" i="1"/>
  <c r="B28" i="1"/>
  <c r="B22" i="1"/>
  <c r="B18" i="1"/>
  <c r="L92" i="1" l="1"/>
  <c r="H92" i="1"/>
  <c r="D92" i="1"/>
  <c r="K85" i="1"/>
  <c r="G85" i="1"/>
  <c r="C85" i="1"/>
  <c r="J65" i="1"/>
  <c r="F65" i="1"/>
  <c r="K92" i="1"/>
  <c r="G92" i="1"/>
  <c r="C92" i="1"/>
  <c r="J92" i="1"/>
  <c r="F92" i="1"/>
  <c r="M86" i="1"/>
  <c r="I86" i="1"/>
  <c r="E86" i="1"/>
  <c r="G86" i="1"/>
  <c r="J21" i="1"/>
  <c r="J89" i="1" s="1"/>
  <c r="F21" i="1"/>
  <c r="F89" i="1" s="1"/>
  <c r="M65" i="1"/>
  <c r="I65" i="1"/>
  <c r="E65" i="1"/>
  <c r="J86" i="1"/>
  <c r="F86" i="1"/>
  <c r="M85" i="1"/>
  <c r="I85" i="1"/>
  <c r="E85" i="1"/>
  <c r="K86" i="1"/>
  <c r="C86" i="1"/>
  <c r="L65" i="1"/>
  <c r="H65" i="1"/>
  <c r="D65" i="1"/>
  <c r="L85" i="1"/>
  <c r="H85" i="1"/>
  <c r="D85" i="1"/>
  <c r="B92" i="1"/>
  <c r="K65" i="1"/>
  <c r="G65" i="1"/>
  <c r="C65" i="1"/>
  <c r="B12" i="1"/>
  <c r="B86" i="1"/>
  <c r="B85" i="1"/>
  <c r="B65" i="1"/>
  <c r="C50" i="1"/>
  <c r="C48" i="1" s="1"/>
  <c r="L21" i="1"/>
  <c r="H21" i="1"/>
  <c r="D21" i="1"/>
  <c r="D11" i="1" s="1"/>
  <c r="K21" i="1"/>
  <c r="K11" i="1" s="1"/>
  <c r="G21" i="1"/>
  <c r="G11" i="1" s="1"/>
  <c r="C21" i="1"/>
  <c r="M21" i="1"/>
  <c r="I21" i="1"/>
  <c r="E21" i="1"/>
  <c r="B48" i="1"/>
  <c r="B21" i="1"/>
  <c r="C47" i="1" l="1"/>
  <c r="M89" i="1"/>
  <c r="B47" i="1"/>
  <c r="C95" i="1"/>
  <c r="C89" i="1"/>
  <c r="H89" i="1"/>
  <c r="C11" i="1"/>
  <c r="D89" i="1"/>
  <c r="M11" i="1"/>
  <c r="E89" i="1"/>
  <c r="G89" i="1"/>
  <c r="L89" i="1"/>
  <c r="E11" i="1"/>
  <c r="F11" i="1"/>
  <c r="H11" i="1"/>
  <c r="I89" i="1"/>
  <c r="K89" i="1"/>
  <c r="I11" i="1"/>
  <c r="J11" i="1"/>
  <c r="L11" i="1"/>
  <c r="B11" i="1"/>
  <c r="B95" i="1" s="1"/>
  <c r="B89" i="1"/>
  <c r="D51" i="1"/>
  <c r="D50" i="1" s="1"/>
  <c r="D48" i="1" s="1"/>
  <c r="D47" i="1" s="1"/>
  <c r="C82" i="1"/>
  <c r="D95" i="1" l="1"/>
  <c r="B82" i="1"/>
  <c r="E51" i="1"/>
  <c r="E50" i="1" s="1"/>
  <c r="E48" i="1" s="1"/>
  <c r="D82" i="1"/>
  <c r="E47" i="1" l="1"/>
  <c r="E82" i="1" s="1"/>
  <c r="E95" i="1"/>
  <c r="F51" i="1"/>
  <c r="F50" i="1" s="1"/>
  <c r="F48" i="1" s="1"/>
  <c r="F47" i="1" l="1"/>
  <c r="F95" i="1"/>
  <c r="G51" i="1"/>
  <c r="G50" i="1" s="1"/>
  <c r="G48" i="1" s="1"/>
  <c r="F82" i="1"/>
  <c r="G47" i="1" l="1"/>
  <c r="G95" i="1"/>
  <c r="H51" i="1"/>
  <c r="H50" i="1" s="1"/>
  <c r="H48" i="1" s="1"/>
  <c r="G82" i="1"/>
  <c r="H47" i="1" l="1"/>
  <c r="H82" i="1" s="1"/>
  <c r="H95" i="1"/>
  <c r="I51" i="1"/>
  <c r="I50" i="1" s="1"/>
  <c r="I48" i="1" s="1"/>
  <c r="I47" i="1" l="1"/>
  <c r="I82" i="1" s="1"/>
  <c r="I95" i="1"/>
  <c r="J51" i="1"/>
  <c r="J50" i="1" s="1"/>
  <c r="J48" i="1" s="1"/>
  <c r="J47" i="1" l="1"/>
  <c r="J82" i="1" s="1"/>
  <c r="J95" i="1"/>
  <c r="K51" i="1"/>
  <c r="K50" i="1" s="1"/>
  <c r="K48" i="1" s="1"/>
  <c r="K47" i="1" l="1"/>
  <c r="K82" i="1" s="1"/>
  <c r="K95" i="1"/>
  <c r="L51" i="1"/>
  <c r="L50" i="1" s="1"/>
  <c r="L48" i="1" s="1"/>
  <c r="L47" i="1" l="1"/>
  <c r="L82" i="1" s="1"/>
  <c r="L95" i="1"/>
  <c r="M51" i="1"/>
  <c r="M50" i="1" s="1"/>
  <c r="M48" i="1" l="1"/>
  <c r="M47" i="1" l="1"/>
  <c r="M82" i="1" s="1"/>
  <c r="M95" i="1"/>
</calcChain>
</file>

<file path=xl/sharedStrings.xml><?xml version="1.0" encoding="utf-8"?>
<sst xmlns="http://schemas.openxmlformats.org/spreadsheetml/2006/main" count="80" uniqueCount="73">
  <si>
    <t>Месяц —</t>
  </si>
  <si>
    <t>Активы ↓</t>
  </si>
  <si>
    <t>Внеоборотные активы</t>
  </si>
  <si>
    <t>Основные средства</t>
  </si>
  <si>
    <t>Оборудование</t>
  </si>
  <si>
    <t>Офисная техника</t>
  </si>
  <si>
    <t>...</t>
  </si>
  <si>
    <t>Оборотные активы</t>
  </si>
  <si>
    <t>Запасы</t>
  </si>
  <si>
    <t>Сырье в пути</t>
  </si>
  <si>
    <t>Сырье и материалы</t>
  </si>
  <si>
    <t>Незавершенное производство</t>
  </si>
  <si>
    <t>Готовая продукция</t>
  </si>
  <si>
    <t>Резервный склад готовой продукции</t>
  </si>
  <si>
    <t>Денежные средства</t>
  </si>
  <si>
    <t>Р/счета</t>
  </si>
  <si>
    <t>Наличные</t>
  </si>
  <si>
    <t>Дебиторская задолженность</t>
  </si>
  <si>
    <t>Задолженность клиентов</t>
  </si>
  <si>
    <t>Выданные авансы поставщикам</t>
  </si>
  <si>
    <t>Задолженность сотрудников</t>
  </si>
  <si>
    <t>Прочая задолженность в нашу пользу</t>
  </si>
  <si>
    <t>Краткосрочные финансовые вложения</t>
  </si>
  <si>
    <t>Депозиты</t>
  </si>
  <si>
    <t>Овернайт</t>
  </si>
  <si>
    <t>Прочие активы</t>
  </si>
  <si>
    <t>Расходы будущих периодов</t>
  </si>
  <si>
    <t>Пассивы ↓</t>
  </si>
  <si>
    <t>Уставный капитал</t>
  </si>
  <si>
    <t>Накопленная прибыль/убыток:</t>
  </si>
  <si>
    <t>— прошлых периодов</t>
  </si>
  <si>
    <t>— текущих периодов</t>
  </si>
  <si>
    <t>Дивиденды</t>
  </si>
  <si>
    <t>Вложения от собственников</t>
  </si>
  <si>
    <t>Добавочный капитал</t>
  </si>
  <si>
    <t>Переоценка капитала</t>
  </si>
  <si>
    <t>Кредиты банков</t>
  </si>
  <si>
    <t>Займы</t>
  </si>
  <si>
    <t>Задолженность по лизингу</t>
  </si>
  <si>
    <t>Кредиторская задолж-ть</t>
  </si>
  <si>
    <t>Авансы клиентов</t>
  </si>
  <si>
    <t>Задолженность перед поставщиками</t>
  </si>
  <si>
    <t>Задолженность перед сотрудниками</t>
  </si>
  <si>
    <t>Задолженность по налогам и сборам</t>
  </si>
  <si>
    <t>Проверка (Активы = Пассивы)</t>
  </si>
  <si>
    <t>Финансовые показатели</t>
  </si>
  <si>
    <t>Оборотный капитал</t>
  </si>
  <si>
    <t>Коэффициент текущей ликвидности</t>
  </si>
  <si>
    <t>Коэффициент абсолютной ликвидности</t>
  </si>
  <si>
    <t>Коэффициент финансовой устойчивости</t>
  </si>
  <si>
    <t>Коэффициент финансовой независимости</t>
  </si>
  <si>
    <t>Рентабельность месячная ROE</t>
  </si>
  <si>
    <t>Рентабельность целевая ROE</t>
  </si>
  <si>
    <t>Рентабельность активов месячная</t>
  </si>
  <si>
    <t>Автор: Финансовая Надежда</t>
  </si>
  <si>
    <t>Шаблон Баланса</t>
  </si>
  <si>
    <t>Нематериальные активы</t>
  </si>
  <si>
    <t>Лицензия</t>
  </si>
  <si>
    <t>Заемный капитал</t>
  </si>
  <si>
    <t>Долгосрочные обязательства
(свыше 12 месяцев)</t>
  </si>
  <si>
    <t>Краткосрочные обязательства
(свыше 12 месяцев)</t>
  </si>
  <si>
    <r>
      <t xml:space="preserve">Текущая ликвидность 
</t>
    </r>
    <r>
      <rPr>
        <i/>
        <sz val="10"/>
        <color theme="1"/>
        <rFont val="Montserrat"/>
        <charset val="204"/>
      </rPr>
      <t>Показывает, какая часть текущих обязательств может быть погашена за счет всех оборотных средств.</t>
    </r>
  </si>
  <si>
    <r>
      <t xml:space="preserve">Финансовая устойчивость 
</t>
    </r>
    <r>
      <rPr>
        <i/>
        <sz val="10"/>
        <color theme="1"/>
        <rFont val="Montserrat"/>
        <charset val="204"/>
      </rPr>
      <t>Показывает, какая часть активов финансируется за счет устойчивых источников</t>
    </r>
  </si>
  <si>
    <r>
      <t xml:space="preserve">Финансовая независимость
</t>
    </r>
    <r>
      <rPr>
        <i/>
        <sz val="10"/>
        <color theme="1"/>
        <rFont val="Montserrat"/>
        <charset val="204"/>
      </rPr>
      <t>Показывает удельный вес собственных средств в общей сумме источников финансирования.</t>
    </r>
  </si>
  <si>
    <t>Собственный капитал</t>
  </si>
  <si>
    <r>
      <t xml:space="preserve">Рентабельность собственного капитала
</t>
    </r>
    <r>
      <rPr>
        <i/>
        <sz val="10"/>
        <color theme="1"/>
        <rFont val="Montserrat"/>
        <charset val="204"/>
      </rPr>
      <t>Показывает сколько приносит каждый вложенный рубль собственных средств прибыли</t>
    </r>
  </si>
  <si>
    <r>
      <t xml:space="preserve">Рентабельность Активов по чистой прибыли 
</t>
    </r>
    <r>
      <rPr>
        <i/>
        <sz val="10"/>
        <color theme="1"/>
        <rFont val="Montserrat"/>
        <charset val="204"/>
      </rPr>
      <t>Показывает сколько приносит каждый рубль активов прибыли</t>
    </r>
  </si>
  <si>
    <r>
      <t xml:space="preserve">Рентабельность активов целевая </t>
    </r>
    <r>
      <rPr>
        <i/>
        <sz val="10"/>
        <color rgb="FF00B050"/>
        <rFont val="Montserrat"/>
        <charset val="204"/>
      </rPr>
      <t>(устанавливается самостоятельно)</t>
    </r>
  </si>
  <si>
    <t>Целевой коэффициент абсолютной ликвидности 
≥ 20%</t>
  </si>
  <si>
    <t>Целевой коэффициент фин. устойчивости 
≥ 60%</t>
  </si>
  <si>
    <t>Целевой коэффициент фин. независимости
не менее 40% (оптимальное 50% – 70%)</t>
  </si>
  <si>
    <t>Целевой коэффициент текущей ликвидности 
150-200%</t>
  </si>
  <si>
    <r>
      <t xml:space="preserve">Абсолютная ликвидность 
</t>
    </r>
    <r>
      <rPr>
        <i/>
        <sz val="10"/>
        <color theme="1"/>
        <rFont val="Montserrat"/>
        <charset val="204"/>
      </rPr>
      <t>Показывает, какая часть краткосрочных обязательств может быть немедленно погашена за счет денежных средств и фин. вложений.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</si>
</sst>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р.-419]#,##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Montserrat"/>
    </font>
    <font>
      <b/>
      <sz val="11"/>
      <color rgb="FFFFFFFF"/>
      <name val="Montserrat"/>
    </font>
    <font>
      <sz val="10"/>
      <color rgb="FFFFFFFF"/>
      <name val="Montserrat"/>
    </font>
    <font>
      <b/>
      <sz val="10"/>
      <color theme="1"/>
      <name val="Montserrat"/>
    </font>
    <font>
      <i/>
      <sz val="10"/>
      <color theme="1"/>
      <name val="Montserrat"/>
    </font>
    <font>
      <sz val="11"/>
      <color rgb="FFFFFFFF"/>
      <name val="Montserrat"/>
    </font>
    <font>
      <b/>
      <sz val="14"/>
      <color theme="1"/>
      <name val="Montserrat"/>
    </font>
    <font>
      <b/>
      <sz val="12"/>
      <color theme="1"/>
      <name val="Montserrat"/>
    </font>
    <font>
      <sz val="10"/>
      <color rgb="FF000000"/>
      <name val="Montserrat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Georgia"/>
      <family val="1"/>
      <charset val="204"/>
    </font>
    <font>
      <sz val="13"/>
      <color rgb="FF000000"/>
      <name val="Calibri"/>
      <family val="2"/>
      <charset val="204"/>
      <scheme val="minor"/>
    </font>
    <font>
      <i/>
      <sz val="10"/>
      <color theme="1"/>
      <name val="Montserrat"/>
      <charset val="204"/>
    </font>
    <font>
      <i/>
      <sz val="10"/>
      <color rgb="FF00B050"/>
      <name val="Montserrat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CC4125"/>
        <bgColor rgb="FFCC4125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B4A7D6"/>
        <bgColor rgb="FFB4A7D6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0" xfId="0" applyFont="1" applyAlignment="1"/>
    <xf numFmtId="164" fontId="2" fillId="2" borderId="0" xfId="0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 vertical="center" wrapText="1"/>
    </xf>
    <xf numFmtId="164" fontId="3" fillId="3" borderId="0" xfId="0" applyNumberFormat="1" applyFont="1" applyFill="1" applyAlignment="1">
      <alignment horizontal="left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5" fillId="4" borderId="0" xfId="0" applyNumberFormat="1" applyFont="1" applyFill="1" applyAlignment="1">
      <alignment horizontal="left" vertical="center" wrapText="1"/>
    </xf>
    <xf numFmtId="3" fontId="2" fillId="4" borderId="0" xfId="0" applyNumberFormat="1" applyFont="1" applyFill="1" applyAlignment="1">
      <alignment horizontal="right" vertical="center" wrapText="1"/>
    </xf>
    <xf numFmtId="164" fontId="2" fillId="5" borderId="0" xfId="0" applyNumberFormat="1" applyFont="1" applyFill="1" applyAlignment="1">
      <alignment horizontal="left" vertical="center" wrapText="1"/>
    </xf>
    <xf numFmtId="3" fontId="2" fillId="5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/>
    </xf>
    <xf numFmtId="3" fontId="2" fillId="5" borderId="0" xfId="0" applyNumberFormat="1" applyFont="1" applyFill="1" applyAlignment="1">
      <alignment horizontal="left" vertical="center" wrapText="1"/>
    </xf>
    <xf numFmtId="164" fontId="3" fillId="6" borderId="0" xfId="0" applyNumberFormat="1" applyFont="1" applyFill="1" applyAlignment="1">
      <alignment horizontal="left" vertical="center" wrapText="1"/>
    </xf>
    <xf numFmtId="3" fontId="4" fillId="6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Alignment="1">
      <alignment horizontal="left" vertical="center" wrapText="1"/>
    </xf>
    <xf numFmtId="3" fontId="2" fillId="7" borderId="0" xfId="0" applyNumberFormat="1" applyFont="1" applyFill="1" applyAlignment="1">
      <alignment horizontal="right" vertical="center" wrapText="1"/>
    </xf>
    <xf numFmtId="164" fontId="2" fillId="8" borderId="0" xfId="0" applyNumberFormat="1" applyFont="1" applyFill="1" applyAlignment="1">
      <alignment horizontal="left" vertical="center" wrapText="1"/>
    </xf>
    <xf numFmtId="3" fontId="2" fillId="8" borderId="0" xfId="0" applyNumberFormat="1" applyFont="1" applyFill="1" applyAlignment="1">
      <alignment horizontal="right" vertical="center" wrapText="1"/>
    </xf>
    <xf numFmtId="164" fontId="2" fillId="9" borderId="0" xfId="0" applyNumberFormat="1" applyFont="1" applyFill="1" applyAlignment="1">
      <alignment horizontal="left" vertical="center" wrapText="1"/>
    </xf>
    <xf numFmtId="3" fontId="2" fillId="9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Alignment="1">
      <alignment horizontal="left"/>
    </xf>
    <xf numFmtId="164" fontId="7" fillId="10" borderId="0" xfId="0" applyNumberFormat="1" applyFont="1" applyFill="1" applyAlignment="1">
      <alignment horizontal="left" vertical="center" wrapText="1"/>
    </xf>
    <xf numFmtId="3" fontId="4" fillId="1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164" fontId="8" fillId="4" borderId="0" xfId="0" applyNumberFormat="1" applyFont="1" applyFill="1" applyAlignment="1">
      <alignment horizontal="left" vertical="top" wrapText="1"/>
    </xf>
    <xf numFmtId="3" fontId="9" fillId="4" borderId="0" xfId="0" applyNumberFormat="1" applyFont="1" applyFill="1" applyAlignment="1">
      <alignment horizontal="right" vertical="top" wrapText="1"/>
    </xf>
    <xf numFmtId="3" fontId="10" fillId="11" borderId="0" xfId="0" applyNumberFormat="1" applyFont="1" applyFill="1" applyAlignment="1">
      <alignment vertical="top" wrapText="1"/>
    </xf>
    <xf numFmtId="3" fontId="2" fillId="0" borderId="0" xfId="0" applyNumberFormat="1" applyFont="1" applyAlignment="1">
      <alignment vertical="top" wrapText="1"/>
    </xf>
    <xf numFmtId="3" fontId="5" fillId="12" borderId="0" xfId="0" applyNumberFormat="1" applyFont="1" applyFill="1" applyAlignment="1">
      <alignment vertical="top" wrapText="1"/>
    </xf>
    <xf numFmtId="3" fontId="2" fillId="12" borderId="0" xfId="0" applyNumberFormat="1" applyFont="1" applyFill="1" applyAlignment="1">
      <alignment horizontal="right" vertical="center" wrapText="1"/>
    </xf>
    <xf numFmtId="9" fontId="2" fillId="0" borderId="0" xfId="0" applyNumberFormat="1" applyFont="1" applyAlignment="1">
      <alignment horizontal="right" vertical="center" wrapText="1"/>
    </xf>
    <xf numFmtId="9" fontId="2" fillId="13" borderId="0" xfId="0" applyNumberFormat="1" applyFont="1" applyFill="1" applyAlignment="1">
      <alignment horizontal="right" vertical="center" wrapText="1"/>
    </xf>
    <xf numFmtId="9" fontId="2" fillId="12" borderId="0" xfId="0" applyNumberFormat="1" applyFont="1" applyFill="1" applyAlignment="1">
      <alignment horizontal="right" vertical="center" wrapText="1"/>
    </xf>
    <xf numFmtId="10" fontId="2" fillId="0" borderId="0" xfId="0" applyNumberFormat="1" applyFont="1" applyAlignment="1">
      <alignment vertical="top" wrapText="1"/>
    </xf>
    <xf numFmtId="9" fontId="2" fillId="14" borderId="0" xfId="0" applyNumberFormat="1" applyFont="1" applyFill="1" applyAlignment="1">
      <alignment horizontal="right" vertical="center" wrapText="1"/>
    </xf>
    <xf numFmtId="9" fontId="5" fillId="12" borderId="0" xfId="0" applyNumberFormat="1" applyFont="1" applyFill="1" applyAlignment="1">
      <alignment vertical="top" wrapText="1"/>
    </xf>
    <xf numFmtId="10" fontId="2" fillId="0" borderId="0" xfId="0" applyNumberFormat="1" applyFont="1" applyAlignment="1">
      <alignment horizontal="right" vertical="center" wrapText="1"/>
    </xf>
    <xf numFmtId="0" fontId="11" fillId="0" borderId="0" xfId="1" applyAlignment="1"/>
    <xf numFmtId="0" fontId="12" fillId="0" borderId="0" xfId="0" applyFont="1" applyAlignment="1"/>
    <xf numFmtId="0" fontId="13" fillId="0" borderId="0" xfId="0" applyFont="1" applyAlignment="1"/>
    <xf numFmtId="0" fontId="1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1325880</xdr:colOff>
      <xdr:row>0</xdr:row>
      <xdr:rowOff>15239</xdr:rowOff>
    </xdr:from>
    <xdr:to>
      <xdr:col>0</xdr:col>
      <xdr:colOff>2331720</xdr:colOff>
      <xdr:row>5</xdr:row>
      <xdr:rowOff>106679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880" y="15239"/>
          <a:ext cx="1005840" cy="1005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1061397</xdr:colOff>
      <xdr:row>5</xdr:row>
      <xdr:rowOff>160019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61397" cy="1074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.me/finansovaiansdezh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2"/>
  <sheetViews>
    <sheetView tabSelected="1" topLeftCell="A82" workbookViewId="0">
      <selection activeCell="A91" sqref="A91"/>
    </sheetView>
  </sheetViews>
  <sheetFormatPr defaultColWidth="12.6640625" defaultRowHeight="14.4"/>
  <cols>
    <col min="1" max="1" width="37.6640625" style="2" customWidth="1"/>
    <col min="2" max="13" width="10.109375" style="2" customWidth="1"/>
    <col min="14" max="16384" width="12.6640625" style="2"/>
  </cols>
  <sheetData>
    <row r="1" spans="1:35" customFormat="1"/>
    <row r="2" spans="1:35" customFormat="1"/>
    <row r="3" spans="1:35" customFormat="1"/>
    <row r="4" spans="1:35" customFormat="1"/>
    <row r="5" spans="1:35" customFormat="1"/>
    <row r="6" spans="1:35" customFormat="1"/>
    <row r="7" spans="1:35" s="42" customFormat="1" ht="17.399999999999999">
      <c r="A7" s="41" t="s">
        <v>54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</row>
    <row r="8" spans="1:35" s="42" customFormat="1" ht="17.399999999999999"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</row>
    <row r="9" spans="1:35" customFormat="1">
      <c r="A9" s="44" t="s">
        <v>55</v>
      </c>
    </row>
    <row r="10" spans="1:35" ht="15.75" customHeight="1">
      <c r="A10" s="3" t="s">
        <v>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  <c r="J10" s="4">
        <v>9</v>
      </c>
      <c r="K10" s="4">
        <v>10</v>
      </c>
      <c r="L10" s="4">
        <v>11</v>
      </c>
      <c r="M10" s="4">
        <v>12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35" ht="24.75" customHeight="1">
      <c r="A11" s="5" t="s">
        <v>1</v>
      </c>
      <c r="B11" s="6">
        <f>B12+B21</f>
        <v>6980000</v>
      </c>
      <c r="C11" s="6">
        <f t="shared" ref="C11:M11" si="0">C12+C21</f>
        <v>0</v>
      </c>
      <c r="D11" s="6">
        <f t="shared" si="0"/>
        <v>0</v>
      </c>
      <c r="E11" s="6">
        <f t="shared" si="0"/>
        <v>0</v>
      </c>
      <c r="F11" s="6">
        <f t="shared" si="0"/>
        <v>0</v>
      </c>
      <c r="G11" s="6">
        <f t="shared" si="0"/>
        <v>0</v>
      </c>
      <c r="H11" s="6">
        <f t="shared" si="0"/>
        <v>0</v>
      </c>
      <c r="I11" s="6">
        <f t="shared" si="0"/>
        <v>0</v>
      </c>
      <c r="J11" s="6">
        <f t="shared" si="0"/>
        <v>0</v>
      </c>
      <c r="K11" s="6">
        <f t="shared" si="0"/>
        <v>0</v>
      </c>
      <c r="L11" s="6">
        <f t="shared" si="0"/>
        <v>0</v>
      </c>
      <c r="M11" s="6">
        <f t="shared" si="0"/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35" ht="15.75" customHeight="1">
      <c r="A12" s="7" t="s">
        <v>2</v>
      </c>
      <c r="B12" s="8">
        <f>B13+B18</f>
        <v>5430000</v>
      </c>
      <c r="C12" s="8">
        <f t="shared" ref="C12:M12" si="1">C13+C18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35" ht="15.75" customHeight="1">
      <c r="A13" s="9" t="s">
        <v>3</v>
      </c>
      <c r="B13" s="10">
        <f>SUM(B14:B17)</f>
        <v>5050000</v>
      </c>
      <c r="C13" s="10">
        <f t="shared" ref="C13:M13" si="2">SUM(C14:C17)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  <c r="K13" s="10">
        <f t="shared" si="2"/>
        <v>0</v>
      </c>
      <c r="L13" s="10">
        <f t="shared" si="2"/>
        <v>0</v>
      </c>
      <c r="M13" s="10">
        <f t="shared" si="2"/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35" ht="15.75" customHeight="1">
      <c r="A14" s="11" t="s">
        <v>4</v>
      </c>
      <c r="B14" s="12">
        <v>4500000</v>
      </c>
      <c r="C14" s="12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35" ht="15.75" customHeight="1">
      <c r="A15" s="11" t="s">
        <v>5</v>
      </c>
      <c r="B15" s="12">
        <v>550000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35" ht="15.75" customHeight="1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9" t="s">
        <v>56</v>
      </c>
      <c r="B18" s="10">
        <f>SUM(B19:B20)</f>
        <v>380000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1" t="s">
        <v>57</v>
      </c>
      <c r="B19" s="12">
        <v>380000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1" t="s">
        <v>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" t="s">
        <v>7</v>
      </c>
      <c r="B21" s="8">
        <f>B22+B28+B33+B39+B43</f>
        <v>1550000</v>
      </c>
      <c r="C21" s="8">
        <f t="shared" ref="C21:M21" si="3">C22+C28+C33+C39+C43</f>
        <v>0</v>
      </c>
      <c r="D21" s="8">
        <f t="shared" si="3"/>
        <v>0</v>
      </c>
      <c r="E21" s="8">
        <f t="shared" si="3"/>
        <v>0</v>
      </c>
      <c r="F21" s="8">
        <f t="shared" si="3"/>
        <v>0</v>
      </c>
      <c r="G21" s="8">
        <f t="shared" si="3"/>
        <v>0</v>
      </c>
      <c r="H21" s="8">
        <f t="shared" si="3"/>
        <v>0</v>
      </c>
      <c r="I21" s="8">
        <f t="shared" si="3"/>
        <v>0</v>
      </c>
      <c r="J21" s="8">
        <f t="shared" si="3"/>
        <v>0</v>
      </c>
      <c r="K21" s="8">
        <f t="shared" si="3"/>
        <v>0</v>
      </c>
      <c r="L21" s="8">
        <f t="shared" si="3"/>
        <v>0</v>
      </c>
      <c r="M21" s="8">
        <f t="shared" si="3"/>
        <v>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4" t="s">
        <v>8</v>
      </c>
      <c r="B22" s="10">
        <f>SUM(B23:B27)</f>
        <v>1045000</v>
      </c>
      <c r="C22" s="10">
        <f t="shared" ref="C22:M22" si="4">SUM(C23:C27)</f>
        <v>0</v>
      </c>
      <c r="D22" s="10">
        <f t="shared" si="4"/>
        <v>0</v>
      </c>
      <c r="E22" s="10">
        <f t="shared" si="4"/>
        <v>0</v>
      </c>
      <c r="F22" s="10">
        <f t="shared" si="4"/>
        <v>0</v>
      </c>
      <c r="G22" s="10">
        <f t="shared" si="4"/>
        <v>0</v>
      </c>
      <c r="H22" s="10">
        <f t="shared" si="4"/>
        <v>0</v>
      </c>
      <c r="I22" s="10">
        <f t="shared" si="4"/>
        <v>0</v>
      </c>
      <c r="J22" s="10">
        <f t="shared" si="4"/>
        <v>0</v>
      </c>
      <c r="K22" s="10">
        <f t="shared" si="4"/>
        <v>0</v>
      </c>
      <c r="L22" s="10">
        <f t="shared" si="4"/>
        <v>0</v>
      </c>
      <c r="M22" s="10">
        <f t="shared" si="4"/>
        <v>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1" t="s">
        <v>9</v>
      </c>
      <c r="B23" s="12">
        <v>150000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1" t="s">
        <v>10</v>
      </c>
      <c r="B24" s="12">
        <v>320000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1" t="s">
        <v>11</v>
      </c>
      <c r="B25" s="12">
        <v>125000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1" t="s">
        <v>12</v>
      </c>
      <c r="B26" s="12">
        <v>450000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1" t="s">
        <v>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9" t="s">
        <v>14</v>
      </c>
      <c r="B28" s="10">
        <f>SUM(B29:B32)</f>
        <v>175000</v>
      </c>
      <c r="C28" s="10">
        <f t="shared" ref="C28:M28" si="5">SUM(C29:C32)</f>
        <v>0</v>
      </c>
      <c r="D28" s="10">
        <f t="shared" si="5"/>
        <v>0</v>
      </c>
      <c r="E28" s="10">
        <f t="shared" si="5"/>
        <v>0</v>
      </c>
      <c r="F28" s="10">
        <f t="shared" si="5"/>
        <v>0</v>
      </c>
      <c r="G28" s="10">
        <f t="shared" si="5"/>
        <v>0</v>
      </c>
      <c r="H28" s="10">
        <f t="shared" si="5"/>
        <v>0</v>
      </c>
      <c r="I28" s="10">
        <f t="shared" si="5"/>
        <v>0</v>
      </c>
      <c r="J28" s="10">
        <f t="shared" si="5"/>
        <v>0</v>
      </c>
      <c r="K28" s="10">
        <f t="shared" si="5"/>
        <v>0</v>
      </c>
      <c r="L28" s="10">
        <f t="shared" si="5"/>
        <v>0</v>
      </c>
      <c r="M28" s="10">
        <f t="shared" si="5"/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1" t="s">
        <v>15</v>
      </c>
      <c r="B29" s="12">
        <v>150000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1" t="s">
        <v>16</v>
      </c>
      <c r="B30" s="12">
        <v>25000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9" t="s">
        <v>17</v>
      </c>
      <c r="B33" s="10">
        <f>SUM(B34:B38)</f>
        <v>230000</v>
      </c>
      <c r="C33" s="10">
        <f t="shared" ref="C33:M33" si="6">SUM(C34:C38)</f>
        <v>0</v>
      </c>
      <c r="D33" s="10">
        <f t="shared" si="6"/>
        <v>0</v>
      </c>
      <c r="E33" s="10">
        <f t="shared" si="6"/>
        <v>0</v>
      </c>
      <c r="F33" s="10">
        <f t="shared" si="6"/>
        <v>0</v>
      </c>
      <c r="G33" s="10">
        <f t="shared" si="6"/>
        <v>0</v>
      </c>
      <c r="H33" s="10">
        <f t="shared" si="6"/>
        <v>0</v>
      </c>
      <c r="I33" s="10">
        <f t="shared" si="6"/>
        <v>0</v>
      </c>
      <c r="J33" s="10">
        <f t="shared" si="6"/>
        <v>0</v>
      </c>
      <c r="K33" s="10">
        <f t="shared" si="6"/>
        <v>0</v>
      </c>
      <c r="L33" s="10">
        <f t="shared" si="6"/>
        <v>0</v>
      </c>
      <c r="M33" s="10">
        <f t="shared" si="6"/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1" t="s">
        <v>18</v>
      </c>
      <c r="B34" s="12">
        <v>200000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1" t="s">
        <v>19</v>
      </c>
      <c r="B35" s="12">
        <v>30000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1" t="s">
        <v>20</v>
      </c>
      <c r="B36" s="12">
        <v>0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1" t="s">
        <v>21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9" t="s">
        <v>22</v>
      </c>
      <c r="B39" s="10">
        <f>SUM(B40:B42)</f>
        <v>100000</v>
      </c>
      <c r="C39" s="10">
        <f t="shared" ref="C39:M39" si="7">SUM(C40:C42)</f>
        <v>0</v>
      </c>
      <c r="D39" s="10">
        <f t="shared" si="7"/>
        <v>0</v>
      </c>
      <c r="E39" s="10">
        <f t="shared" si="7"/>
        <v>0</v>
      </c>
      <c r="F39" s="10">
        <f t="shared" si="7"/>
        <v>0</v>
      </c>
      <c r="G39" s="10">
        <f t="shared" si="7"/>
        <v>0</v>
      </c>
      <c r="H39" s="10">
        <f t="shared" si="7"/>
        <v>0</v>
      </c>
      <c r="I39" s="10">
        <f t="shared" si="7"/>
        <v>0</v>
      </c>
      <c r="J39" s="10">
        <f t="shared" si="7"/>
        <v>0</v>
      </c>
      <c r="K39" s="10">
        <f t="shared" si="7"/>
        <v>0</v>
      </c>
      <c r="L39" s="10">
        <f t="shared" si="7"/>
        <v>0</v>
      </c>
      <c r="M39" s="10">
        <f t="shared" si="7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1" t="s">
        <v>23</v>
      </c>
      <c r="B40" s="12">
        <v>100000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1" t="s">
        <v>24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9" t="s">
        <v>25</v>
      </c>
      <c r="B43" s="10">
        <f>SUM(B44:B46)</f>
        <v>0</v>
      </c>
      <c r="C43" s="10">
        <f t="shared" ref="C43:M43" si="8">SUM(C44:C46)</f>
        <v>0</v>
      </c>
      <c r="D43" s="10">
        <f t="shared" si="8"/>
        <v>0</v>
      </c>
      <c r="E43" s="10">
        <f t="shared" si="8"/>
        <v>0</v>
      </c>
      <c r="F43" s="10">
        <f t="shared" si="8"/>
        <v>0</v>
      </c>
      <c r="G43" s="10">
        <f t="shared" si="8"/>
        <v>0</v>
      </c>
      <c r="H43" s="10">
        <f t="shared" si="8"/>
        <v>0</v>
      </c>
      <c r="I43" s="10">
        <f t="shared" si="8"/>
        <v>0</v>
      </c>
      <c r="J43" s="10">
        <f t="shared" si="8"/>
        <v>0</v>
      </c>
      <c r="K43" s="10">
        <f t="shared" si="8"/>
        <v>0</v>
      </c>
      <c r="L43" s="10">
        <f t="shared" si="8"/>
        <v>0</v>
      </c>
      <c r="M43" s="10">
        <f t="shared" si="8"/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1" t="s">
        <v>26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5.5" customHeight="1">
      <c r="A47" s="15" t="s">
        <v>27</v>
      </c>
      <c r="B47" s="16">
        <f>B48+B65</f>
        <v>6980000</v>
      </c>
      <c r="C47" s="16">
        <f>C48+C65</f>
        <v>600000</v>
      </c>
      <c r="D47" s="16">
        <f t="shared" ref="D47:M47" si="9">D48+D65</f>
        <v>600000</v>
      </c>
      <c r="E47" s="16">
        <f t="shared" si="9"/>
        <v>600000</v>
      </c>
      <c r="F47" s="16">
        <f t="shared" si="9"/>
        <v>600000</v>
      </c>
      <c r="G47" s="16">
        <f t="shared" si="9"/>
        <v>600000</v>
      </c>
      <c r="H47" s="16">
        <f t="shared" si="9"/>
        <v>600000</v>
      </c>
      <c r="I47" s="16">
        <f t="shared" si="9"/>
        <v>600000</v>
      </c>
      <c r="J47" s="16">
        <f t="shared" si="9"/>
        <v>600000</v>
      </c>
      <c r="K47" s="16">
        <f t="shared" si="9"/>
        <v>600000</v>
      </c>
      <c r="L47" s="16">
        <f t="shared" si="9"/>
        <v>600000</v>
      </c>
      <c r="M47" s="16">
        <f t="shared" si="9"/>
        <v>600000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7" t="s">
        <v>64</v>
      </c>
      <c r="B48" s="8">
        <f>B50+B54+B58</f>
        <v>600000</v>
      </c>
      <c r="C48" s="8">
        <f>C50+C54+C58</f>
        <v>600000</v>
      </c>
      <c r="D48" s="8">
        <f t="shared" ref="D48:M48" si="10">D50+D54+D58</f>
        <v>600000</v>
      </c>
      <c r="E48" s="8">
        <f t="shared" si="10"/>
        <v>600000</v>
      </c>
      <c r="F48" s="8">
        <f t="shared" si="10"/>
        <v>600000</v>
      </c>
      <c r="G48" s="8">
        <f t="shared" si="10"/>
        <v>600000</v>
      </c>
      <c r="H48" s="8">
        <f t="shared" si="10"/>
        <v>600000</v>
      </c>
      <c r="I48" s="8">
        <f t="shared" si="10"/>
        <v>600000</v>
      </c>
      <c r="J48" s="8">
        <f t="shared" si="10"/>
        <v>600000</v>
      </c>
      <c r="K48" s="8">
        <f t="shared" si="10"/>
        <v>600000</v>
      </c>
      <c r="L48" s="8">
        <f t="shared" si="10"/>
        <v>600000</v>
      </c>
      <c r="M48" s="8">
        <f t="shared" si="10"/>
        <v>600000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1" t="s">
        <v>28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1" t="s">
        <v>29</v>
      </c>
      <c r="B50" s="12">
        <f>SUM(B51:B52)</f>
        <v>650000</v>
      </c>
      <c r="C50" s="12">
        <f>C51+C52</f>
        <v>650000</v>
      </c>
      <c r="D50" s="12">
        <f t="shared" ref="D50:M50" si="11">D51+D52</f>
        <v>650000</v>
      </c>
      <c r="E50" s="12">
        <f t="shared" si="11"/>
        <v>650000</v>
      </c>
      <c r="F50" s="12">
        <f t="shared" si="11"/>
        <v>650000</v>
      </c>
      <c r="G50" s="12">
        <f t="shared" si="11"/>
        <v>650000</v>
      </c>
      <c r="H50" s="12">
        <f t="shared" si="11"/>
        <v>650000</v>
      </c>
      <c r="I50" s="12">
        <f t="shared" si="11"/>
        <v>650000</v>
      </c>
      <c r="J50" s="12">
        <f t="shared" si="11"/>
        <v>650000</v>
      </c>
      <c r="K50" s="12">
        <f t="shared" si="11"/>
        <v>650000</v>
      </c>
      <c r="L50" s="12">
        <f t="shared" si="11"/>
        <v>650000</v>
      </c>
      <c r="M50" s="12">
        <f t="shared" si="11"/>
        <v>650000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 t="s">
        <v>30</v>
      </c>
      <c r="B51" s="8">
        <v>550000</v>
      </c>
      <c r="C51" s="12">
        <f>B50</f>
        <v>650000</v>
      </c>
      <c r="D51" s="12">
        <f>C50</f>
        <v>650000</v>
      </c>
      <c r="E51" s="12">
        <f t="shared" ref="E51:M51" si="12">D50</f>
        <v>650000</v>
      </c>
      <c r="F51" s="12">
        <f>E50</f>
        <v>650000</v>
      </c>
      <c r="G51" s="12">
        <f t="shared" si="12"/>
        <v>650000</v>
      </c>
      <c r="H51" s="12">
        <f t="shared" si="12"/>
        <v>650000</v>
      </c>
      <c r="I51" s="12">
        <f t="shared" si="12"/>
        <v>650000</v>
      </c>
      <c r="J51" s="12">
        <f t="shared" si="12"/>
        <v>650000</v>
      </c>
      <c r="K51" s="12">
        <f t="shared" si="12"/>
        <v>650000</v>
      </c>
      <c r="L51" s="12">
        <f t="shared" si="12"/>
        <v>650000</v>
      </c>
      <c r="M51" s="12">
        <f t="shared" si="12"/>
        <v>650000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7" t="s">
        <v>31</v>
      </c>
      <c r="B52" s="18">
        <v>100000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7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1" t="s">
        <v>32</v>
      </c>
      <c r="B54" s="12">
        <f>B55+B56</f>
        <v>-150000</v>
      </c>
      <c r="C54" s="12">
        <f>C55+C56</f>
        <v>-150000</v>
      </c>
      <c r="D54" s="12">
        <f t="shared" ref="D54:L54" si="13">D55+D56</f>
        <v>-150000</v>
      </c>
      <c r="E54" s="12">
        <f t="shared" si="13"/>
        <v>-150000</v>
      </c>
      <c r="F54" s="12">
        <f t="shared" si="13"/>
        <v>-150000</v>
      </c>
      <c r="G54" s="12">
        <f t="shared" si="13"/>
        <v>-150000</v>
      </c>
      <c r="H54" s="12">
        <f t="shared" si="13"/>
        <v>-150000</v>
      </c>
      <c r="I54" s="12">
        <f t="shared" si="13"/>
        <v>-150000</v>
      </c>
      <c r="J54" s="12">
        <f t="shared" si="13"/>
        <v>-150000</v>
      </c>
      <c r="K54" s="12">
        <f t="shared" si="13"/>
        <v>-150000</v>
      </c>
      <c r="L54" s="12">
        <f t="shared" si="13"/>
        <v>-150000</v>
      </c>
      <c r="M54" s="12">
        <f>M55+M56</f>
        <v>-150000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7" t="s">
        <v>30</v>
      </c>
      <c r="B55" s="12"/>
      <c r="C55" s="12">
        <f t="shared" ref="C55" si="14">B54</f>
        <v>-150000</v>
      </c>
      <c r="D55" s="12">
        <f t="shared" ref="D55" si="15">C54</f>
        <v>-150000</v>
      </c>
      <c r="E55" s="12">
        <f t="shared" ref="E55" si="16">D54</f>
        <v>-150000</v>
      </c>
      <c r="F55" s="12">
        <f t="shared" ref="F55" si="17">E54</f>
        <v>-150000</v>
      </c>
      <c r="G55" s="12">
        <f t="shared" ref="G55" si="18">F54</f>
        <v>-150000</v>
      </c>
      <c r="H55" s="12">
        <f t="shared" ref="H55" si="19">G54</f>
        <v>-150000</v>
      </c>
      <c r="I55" s="12">
        <f t="shared" ref="I55" si="20">H54</f>
        <v>-150000</v>
      </c>
      <c r="J55" s="12">
        <f t="shared" ref="J55" si="21">I54</f>
        <v>-150000</v>
      </c>
      <c r="K55" s="12">
        <f t="shared" ref="K55" si="22">J54</f>
        <v>-150000</v>
      </c>
      <c r="L55" s="12">
        <f t="shared" ref="L55" si="23">K54</f>
        <v>-150000</v>
      </c>
      <c r="M55" s="12">
        <f>L54</f>
        <v>-150000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7" t="s">
        <v>31</v>
      </c>
      <c r="B56" s="18">
        <v>-150000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7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1" t="s">
        <v>33</v>
      </c>
      <c r="B58" s="12">
        <f t="shared" ref="B58:M58" si="24">B59+B60</f>
        <v>100000</v>
      </c>
      <c r="C58" s="12">
        <f t="shared" si="24"/>
        <v>100000</v>
      </c>
      <c r="D58" s="12">
        <f t="shared" si="24"/>
        <v>100000</v>
      </c>
      <c r="E58" s="12">
        <f t="shared" si="24"/>
        <v>100000</v>
      </c>
      <c r="F58" s="12">
        <f t="shared" si="24"/>
        <v>100000</v>
      </c>
      <c r="G58" s="12">
        <f t="shared" si="24"/>
        <v>100000</v>
      </c>
      <c r="H58" s="12">
        <f t="shared" si="24"/>
        <v>100000</v>
      </c>
      <c r="I58" s="12">
        <f t="shared" si="24"/>
        <v>100000</v>
      </c>
      <c r="J58" s="12">
        <f t="shared" si="24"/>
        <v>100000</v>
      </c>
      <c r="K58" s="12">
        <f t="shared" si="24"/>
        <v>100000</v>
      </c>
      <c r="L58" s="12">
        <f t="shared" si="24"/>
        <v>100000</v>
      </c>
      <c r="M58" s="12">
        <f t="shared" si="24"/>
        <v>100000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7" t="s">
        <v>30</v>
      </c>
      <c r="B59" s="12"/>
      <c r="C59" s="12">
        <f t="shared" ref="C59:M59" si="25">B58</f>
        <v>100000</v>
      </c>
      <c r="D59" s="12">
        <f t="shared" si="25"/>
        <v>100000</v>
      </c>
      <c r="E59" s="12">
        <f t="shared" si="25"/>
        <v>100000</v>
      </c>
      <c r="F59" s="12">
        <f t="shared" si="25"/>
        <v>100000</v>
      </c>
      <c r="G59" s="12">
        <f t="shared" si="25"/>
        <v>100000</v>
      </c>
      <c r="H59" s="12">
        <f t="shared" si="25"/>
        <v>100000</v>
      </c>
      <c r="I59" s="12">
        <f t="shared" si="25"/>
        <v>100000</v>
      </c>
      <c r="J59" s="12">
        <f t="shared" si="25"/>
        <v>100000</v>
      </c>
      <c r="K59" s="12">
        <f t="shared" si="25"/>
        <v>100000</v>
      </c>
      <c r="L59" s="12">
        <f t="shared" si="25"/>
        <v>100000</v>
      </c>
      <c r="M59" s="12">
        <f t="shared" si="25"/>
        <v>100000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7" t="s">
        <v>31</v>
      </c>
      <c r="B60" s="18">
        <v>100000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7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9" t="s">
        <v>34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21" t="s">
        <v>35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7" t="s">
        <v>58</v>
      </c>
      <c r="B65" s="8">
        <f>B66+B71+B75</f>
        <v>6380000</v>
      </c>
      <c r="C65" s="8">
        <f t="shared" ref="C65:M65" si="26">C66+C71+C75</f>
        <v>0</v>
      </c>
      <c r="D65" s="8">
        <f t="shared" si="26"/>
        <v>0</v>
      </c>
      <c r="E65" s="8">
        <f t="shared" si="26"/>
        <v>0</v>
      </c>
      <c r="F65" s="8">
        <f t="shared" si="26"/>
        <v>0</v>
      </c>
      <c r="G65" s="8">
        <f t="shared" si="26"/>
        <v>0</v>
      </c>
      <c r="H65" s="8">
        <f t="shared" si="26"/>
        <v>0</v>
      </c>
      <c r="I65" s="8">
        <f t="shared" si="26"/>
        <v>0</v>
      </c>
      <c r="J65" s="8">
        <f t="shared" si="26"/>
        <v>0</v>
      </c>
      <c r="K65" s="8">
        <f t="shared" si="26"/>
        <v>0</v>
      </c>
      <c r="L65" s="8">
        <f t="shared" si="26"/>
        <v>0</v>
      </c>
      <c r="M65" s="8">
        <f t="shared" si="26"/>
        <v>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3.6" customHeight="1">
      <c r="A66" s="9" t="s">
        <v>59</v>
      </c>
      <c r="B66" s="10">
        <f>SUM(B67:B70)</f>
        <v>3000000</v>
      </c>
      <c r="C66" s="10">
        <f t="shared" ref="C66:M66" si="27">SUM(C67:C70)</f>
        <v>0</v>
      </c>
      <c r="D66" s="10">
        <f t="shared" si="27"/>
        <v>0</v>
      </c>
      <c r="E66" s="10">
        <f t="shared" si="27"/>
        <v>0</v>
      </c>
      <c r="F66" s="10">
        <f t="shared" si="27"/>
        <v>0</v>
      </c>
      <c r="G66" s="10">
        <f t="shared" si="27"/>
        <v>0</v>
      </c>
      <c r="H66" s="10">
        <f t="shared" si="27"/>
        <v>0</v>
      </c>
      <c r="I66" s="10">
        <f t="shared" si="27"/>
        <v>0</v>
      </c>
      <c r="J66" s="10">
        <f t="shared" si="27"/>
        <v>0</v>
      </c>
      <c r="K66" s="10">
        <f t="shared" si="27"/>
        <v>0</v>
      </c>
      <c r="L66" s="10">
        <f t="shared" si="27"/>
        <v>0</v>
      </c>
      <c r="M66" s="10">
        <f t="shared" si="27"/>
        <v>0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1" t="s">
        <v>36</v>
      </c>
      <c r="B67" s="12">
        <v>1500000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1" t="s">
        <v>37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1" t="s">
        <v>38</v>
      </c>
      <c r="B69" s="12">
        <v>1500000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4.4" customHeight="1">
      <c r="A71" s="9" t="s">
        <v>60</v>
      </c>
      <c r="B71" s="10">
        <f>SUM(B72:B74)</f>
        <v>2730000</v>
      </c>
      <c r="C71" s="10">
        <f t="shared" ref="C71:M71" si="28">SUM(C72:C74)</f>
        <v>0</v>
      </c>
      <c r="D71" s="10">
        <f t="shared" si="28"/>
        <v>0</v>
      </c>
      <c r="E71" s="10">
        <f t="shared" si="28"/>
        <v>0</v>
      </c>
      <c r="F71" s="10">
        <f t="shared" si="28"/>
        <v>0</v>
      </c>
      <c r="G71" s="10">
        <f t="shared" si="28"/>
        <v>0</v>
      </c>
      <c r="H71" s="10">
        <f t="shared" si="28"/>
        <v>0</v>
      </c>
      <c r="I71" s="10">
        <f t="shared" si="28"/>
        <v>0</v>
      </c>
      <c r="J71" s="10">
        <f t="shared" si="28"/>
        <v>0</v>
      </c>
      <c r="K71" s="10">
        <f t="shared" si="28"/>
        <v>0</v>
      </c>
      <c r="L71" s="10">
        <f t="shared" si="28"/>
        <v>0</v>
      </c>
      <c r="M71" s="10">
        <f t="shared" si="28"/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1" t="s">
        <v>36</v>
      </c>
      <c r="B72" s="12">
        <v>2000000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1" t="s">
        <v>37</v>
      </c>
      <c r="B73" s="12">
        <v>730000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9" t="s">
        <v>39</v>
      </c>
      <c r="B75" s="10">
        <f>SUM(B76:B81)</f>
        <v>650000</v>
      </c>
      <c r="C75" s="10">
        <f t="shared" ref="C75:M75" si="29">SUM(C76:C81)</f>
        <v>0</v>
      </c>
      <c r="D75" s="10">
        <f t="shared" si="29"/>
        <v>0</v>
      </c>
      <c r="E75" s="10">
        <f t="shared" si="29"/>
        <v>0</v>
      </c>
      <c r="F75" s="10">
        <f t="shared" si="29"/>
        <v>0</v>
      </c>
      <c r="G75" s="10">
        <f t="shared" si="29"/>
        <v>0</v>
      </c>
      <c r="H75" s="10">
        <f t="shared" si="29"/>
        <v>0</v>
      </c>
      <c r="I75" s="10">
        <f t="shared" si="29"/>
        <v>0</v>
      </c>
      <c r="J75" s="10">
        <f t="shared" si="29"/>
        <v>0</v>
      </c>
      <c r="K75" s="10">
        <f t="shared" si="29"/>
        <v>0</v>
      </c>
      <c r="L75" s="10">
        <f t="shared" si="29"/>
        <v>0</v>
      </c>
      <c r="M75" s="10">
        <f t="shared" si="29"/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1" t="s">
        <v>40</v>
      </c>
      <c r="B76" s="12">
        <v>550000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1" t="s">
        <v>41</v>
      </c>
      <c r="B77" s="12">
        <v>100000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1" t="s">
        <v>42</v>
      </c>
      <c r="B78" s="12">
        <v>0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1" t="s">
        <v>43</v>
      </c>
      <c r="B79" s="12">
        <v>0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.75" customHeight="1">
      <c r="A82" s="24" t="s">
        <v>44</v>
      </c>
      <c r="B82" s="25">
        <f>B11-B47</f>
        <v>0</v>
      </c>
      <c r="C82" s="25">
        <f t="shared" ref="C82:M82" si="30">C11-C47</f>
        <v>-600000</v>
      </c>
      <c r="D82" s="25">
        <f t="shared" si="30"/>
        <v>-600000</v>
      </c>
      <c r="E82" s="25">
        <f t="shared" si="30"/>
        <v>-600000</v>
      </c>
      <c r="F82" s="25">
        <f t="shared" si="30"/>
        <v>-600000</v>
      </c>
      <c r="G82" s="25">
        <f t="shared" si="30"/>
        <v>-600000</v>
      </c>
      <c r="H82" s="25">
        <f t="shared" si="30"/>
        <v>-600000</v>
      </c>
      <c r="I82" s="25">
        <f t="shared" si="30"/>
        <v>-600000</v>
      </c>
      <c r="J82" s="25">
        <f t="shared" si="30"/>
        <v>-600000</v>
      </c>
      <c r="K82" s="25">
        <f t="shared" si="30"/>
        <v>-600000</v>
      </c>
      <c r="L82" s="25">
        <f t="shared" si="30"/>
        <v>-600000</v>
      </c>
      <c r="M82" s="25">
        <f t="shared" si="30"/>
        <v>-600000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6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8" t="s">
        <v>45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0" t="s">
        <v>7</v>
      </c>
      <c r="B85" s="27">
        <f>B22+B28+B33</f>
        <v>1450000</v>
      </c>
      <c r="C85" s="27">
        <f t="shared" ref="C85:M85" si="31">C22+C28+C33</f>
        <v>0</v>
      </c>
      <c r="D85" s="27">
        <f t="shared" si="31"/>
        <v>0</v>
      </c>
      <c r="E85" s="27">
        <f t="shared" si="31"/>
        <v>0</v>
      </c>
      <c r="F85" s="27">
        <f t="shared" si="31"/>
        <v>0</v>
      </c>
      <c r="G85" s="27">
        <f t="shared" si="31"/>
        <v>0</v>
      </c>
      <c r="H85" s="27">
        <f t="shared" si="31"/>
        <v>0</v>
      </c>
      <c r="I85" s="27">
        <f t="shared" si="31"/>
        <v>0</v>
      </c>
      <c r="J85" s="27">
        <f t="shared" si="31"/>
        <v>0</v>
      </c>
      <c r="K85" s="27">
        <f t="shared" si="31"/>
        <v>0</v>
      </c>
      <c r="L85" s="27">
        <f t="shared" si="31"/>
        <v>0</v>
      </c>
      <c r="M85" s="27">
        <f t="shared" si="31"/>
        <v>0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1" t="s">
        <v>46</v>
      </c>
      <c r="B86" s="27">
        <f>B22+B33-B75</f>
        <v>625000</v>
      </c>
      <c r="C86" s="27">
        <f t="shared" ref="C86:M86" si="32">C22+C33-C75</f>
        <v>0</v>
      </c>
      <c r="D86" s="27">
        <f t="shared" si="32"/>
        <v>0</v>
      </c>
      <c r="E86" s="27">
        <f t="shared" si="32"/>
        <v>0</v>
      </c>
      <c r="F86" s="27">
        <f t="shared" si="32"/>
        <v>0</v>
      </c>
      <c r="G86" s="27">
        <f t="shared" si="32"/>
        <v>0</v>
      </c>
      <c r="H86" s="27">
        <f t="shared" si="32"/>
        <v>0</v>
      </c>
      <c r="I86" s="27">
        <f t="shared" si="32"/>
        <v>0</v>
      </c>
      <c r="J86" s="27">
        <f t="shared" si="32"/>
        <v>0</v>
      </c>
      <c r="K86" s="27">
        <f t="shared" si="32"/>
        <v>0</v>
      </c>
      <c r="L86" s="27">
        <f t="shared" si="32"/>
        <v>0</v>
      </c>
      <c r="M86" s="27">
        <f t="shared" si="32"/>
        <v>0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53.4" customHeight="1">
      <c r="A88" s="32" t="s">
        <v>61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1" t="s">
        <v>47</v>
      </c>
      <c r="B89" s="34">
        <f>IFERROR(B21/(B71+B75),0)</f>
        <v>0.45857988165680474</v>
      </c>
      <c r="C89" s="34">
        <f t="shared" ref="C89:M89" si="33">IFERROR(C21/(C71+C75),0)</f>
        <v>0</v>
      </c>
      <c r="D89" s="34">
        <f t="shared" si="33"/>
        <v>0</v>
      </c>
      <c r="E89" s="34">
        <f t="shared" si="33"/>
        <v>0</v>
      </c>
      <c r="F89" s="34">
        <f t="shared" si="33"/>
        <v>0</v>
      </c>
      <c r="G89" s="34">
        <f t="shared" si="33"/>
        <v>0</v>
      </c>
      <c r="H89" s="34">
        <f t="shared" si="33"/>
        <v>0</v>
      </c>
      <c r="I89" s="34">
        <f t="shared" si="33"/>
        <v>0</v>
      </c>
      <c r="J89" s="34">
        <f t="shared" si="33"/>
        <v>0</v>
      </c>
      <c r="K89" s="34">
        <f t="shared" si="33"/>
        <v>0</v>
      </c>
      <c r="L89" s="34">
        <f t="shared" si="33"/>
        <v>0</v>
      </c>
      <c r="M89" s="34">
        <f t="shared" si="33"/>
        <v>0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1" t="s">
        <v>71</v>
      </c>
      <c r="B90" s="35">
        <v>1.5</v>
      </c>
      <c r="C90" s="35">
        <v>1.5</v>
      </c>
      <c r="D90" s="35">
        <v>1.5</v>
      </c>
      <c r="E90" s="35">
        <v>1.5</v>
      </c>
      <c r="F90" s="35">
        <v>1.5</v>
      </c>
      <c r="G90" s="35">
        <v>1.5</v>
      </c>
      <c r="H90" s="35">
        <v>1.5</v>
      </c>
      <c r="I90" s="35">
        <v>1.5</v>
      </c>
      <c r="J90" s="35">
        <v>1.5</v>
      </c>
      <c r="K90" s="35">
        <v>1.5</v>
      </c>
      <c r="L90" s="35">
        <v>1.5</v>
      </c>
      <c r="M90" s="35">
        <v>1.5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67.2" customHeight="1">
      <c r="A91" s="32" t="s">
        <v>72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7" t="s">
        <v>48</v>
      </c>
      <c r="B92" s="34">
        <f>IFERROR((B28+B39)/(B71+B75),0)</f>
        <v>8.1360946745562129E-2</v>
      </c>
      <c r="C92" s="34">
        <f t="shared" ref="C92:M92" si="34">IFERROR((C28+C39)/(C71+C75),0)</f>
        <v>0</v>
      </c>
      <c r="D92" s="34">
        <f t="shared" si="34"/>
        <v>0</v>
      </c>
      <c r="E92" s="34">
        <f t="shared" si="34"/>
        <v>0</v>
      </c>
      <c r="F92" s="34">
        <f t="shared" si="34"/>
        <v>0</v>
      </c>
      <c r="G92" s="34">
        <f t="shared" si="34"/>
        <v>0</v>
      </c>
      <c r="H92" s="34">
        <f t="shared" si="34"/>
        <v>0</v>
      </c>
      <c r="I92" s="34">
        <f t="shared" si="34"/>
        <v>0</v>
      </c>
      <c r="J92" s="34">
        <f t="shared" si="34"/>
        <v>0</v>
      </c>
      <c r="K92" s="34">
        <f t="shared" si="34"/>
        <v>0</v>
      </c>
      <c r="L92" s="34">
        <f t="shared" si="34"/>
        <v>0</v>
      </c>
      <c r="M92" s="34">
        <f t="shared" si="34"/>
        <v>0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1" t="s">
        <v>68</v>
      </c>
      <c r="B93" s="35">
        <v>0.2</v>
      </c>
      <c r="C93" s="35">
        <v>0.2</v>
      </c>
      <c r="D93" s="35">
        <v>0.2</v>
      </c>
      <c r="E93" s="35">
        <v>0.2</v>
      </c>
      <c r="F93" s="35">
        <v>0.2</v>
      </c>
      <c r="G93" s="35">
        <v>0.2</v>
      </c>
      <c r="H93" s="35">
        <v>0.2</v>
      </c>
      <c r="I93" s="35">
        <v>0.2</v>
      </c>
      <c r="J93" s="35">
        <v>0.2</v>
      </c>
      <c r="K93" s="35">
        <v>0.2</v>
      </c>
      <c r="L93" s="35">
        <v>0.2</v>
      </c>
      <c r="M93" s="35">
        <v>0.2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57.6" customHeight="1">
      <c r="A94" s="32" t="s">
        <v>62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1" t="s">
        <v>49</v>
      </c>
      <c r="B95" s="34">
        <f>IFERROR(((B66+B48)/B11),0)</f>
        <v>0.51575931232091687</v>
      </c>
      <c r="C95" s="34">
        <f>IFERROR(((C66+C48)/C11),0)</f>
        <v>0</v>
      </c>
      <c r="D95" s="34">
        <f t="shared" ref="D95:M95" si="35">IFERROR(((D66+D48)/D11),0)</f>
        <v>0</v>
      </c>
      <c r="E95" s="34">
        <f t="shared" si="35"/>
        <v>0</v>
      </c>
      <c r="F95" s="34">
        <f t="shared" si="35"/>
        <v>0</v>
      </c>
      <c r="G95" s="34">
        <f t="shared" si="35"/>
        <v>0</v>
      </c>
      <c r="H95" s="34">
        <f t="shared" si="35"/>
        <v>0</v>
      </c>
      <c r="I95" s="34">
        <f t="shared" si="35"/>
        <v>0</v>
      </c>
      <c r="J95" s="34">
        <f t="shared" si="35"/>
        <v>0</v>
      </c>
      <c r="K95" s="34">
        <f t="shared" si="35"/>
        <v>0</v>
      </c>
      <c r="L95" s="34">
        <f t="shared" si="35"/>
        <v>0</v>
      </c>
      <c r="M95" s="34">
        <f t="shared" si="35"/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1" t="s">
        <v>69</v>
      </c>
      <c r="B96" s="38">
        <v>0.6</v>
      </c>
      <c r="C96" s="38">
        <v>0.6</v>
      </c>
      <c r="D96" s="38">
        <v>0.6</v>
      </c>
      <c r="E96" s="38">
        <v>0.6</v>
      </c>
      <c r="F96" s="38">
        <v>0.6</v>
      </c>
      <c r="G96" s="38">
        <v>0.6</v>
      </c>
      <c r="H96" s="38">
        <v>0.6</v>
      </c>
      <c r="I96" s="38">
        <v>0.6</v>
      </c>
      <c r="J96" s="38">
        <v>0.6</v>
      </c>
      <c r="K96" s="38">
        <v>0.6</v>
      </c>
      <c r="L96" s="38">
        <v>0.6</v>
      </c>
      <c r="M96" s="38">
        <v>0.6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52.8" customHeight="1">
      <c r="A97" s="32" t="s">
        <v>63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7" t="s">
        <v>50</v>
      </c>
      <c r="B98" s="34">
        <f>IFERROR((B48/B47),0)</f>
        <v>8.5959885386819479E-2</v>
      </c>
      <c r="C98" s="34">
        <f>IFERROR((C48/C47),0)</f>
        <v>1</v>
      </c>
      <c r="D98" s="34">
        <f t="shared" ref="D98:M98" si="36">IFERROR((D48/D47),0)</f>
        <v>1</v>
      </c>
      <c r="E98" s="34">
        <f t="shared" si="36"/>
        <v>1</v>
      </c>
      <c r="F98" s="34">
        <f t="shared" si="36"/>
        <v>1</v>
      </c>
      <c r="G98" s="34">
        <f t="shared" si="36"/>
        <v>1</v>
      </c>
      <c r="H98" s="34">
        <f t="shared" si="36"/>
        <v>1</v>
      </c>
      <c r="I98" s="34">
        <f t="shared" si="36"/>
        <v>1</v>
      </c>
      <c r="J98" s="34">
        <f t="shared" si="36"/>
        <v>1</v>
      </c>
      <c r="K98" s="34">
        <f t="shared" si="36"/>
        <v>1</v>
      </c>
      <c r="L98" s="34">
        <f t="shared" si="36"/>
        <v>1</v>
      </c>
      <c r="M98" s="34">
        <f t="shared" si="36"/>
        <v>1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7" t="s">
        <v>70</v>
      </c>
      <c r="B99" s="35">
        <v>0.4</v>
      </c>
      <c r="C99" s="35">
        <v>0.4</v>
      </c>
      <c r="D99" s="35">
        <v>0.4</v>
      </c>
      <c r="E99" s="35">
        <v>0.4</v>
      </c>
      <c r="F99" s="35">
        <v>0.4</v>
      </c>
      <c r="G99" s="35">
        <v>0.4</v>
      </c>
      <c r="H99" s="35">
        <v>0.4</v>
      </c>
      <c r="I99" s="35">
        <v>0.4</v>
      </c>
      <c r="J99" s="35">
        <v>0.4</v>
      </c>
      <c r="K99" s="35">
        <v>0.4</v>
      </c>
      <c r="L99" s="35">
        <v>0.4</v>
      </c>
      <c r="M99" s="35">
        <v>0.4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55.2" customHeight="1">
      <c r="A100" s="32" t="s">
        <v>65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1" t="s">
        <v>51</v>
      </c>
      <c r="B101" s="34">
        <f>IFERROR((B52/B48),0)</f>
        <v>0.16666666666666666</v>
      </c>
      <c r="C101" s="34">
        <f t="shared" ref="C101:M101" si="37">IFERROR((C52/C48),0)</f>
        <v>0</v>
      </c>
      <c r="D101" s="34">
        <f t="shared" si="37"/>
        <v>0</v>
      </c>
      <c r="E101" s="34">
        <f t="shared" si="37"/>
        <v>0</v>
      </c>
      <c r="F101" s="34">
        <f t="shared" si="37"/>
        <v>0</v>
      </c>
      <c r="G101" s="34">
        <f t="shared" si="37"/>
        <v>0</v>
      </c>
      <c r="H101" s="34">
        <f t="shared" si="37"/>
        <v>0</v>
      </c>
      <c r="I101" s="34">
        <f t="shared" si="37"/>
        <v>0</v>
      </c>
      <c r="J101" s="34">
        <f t="shared" si="37"/>
        <v>0</v>
      </c>
      <c r="K101" s="34">
        <f t="shared" si="37"/>
        <v>0</v>
      </c>
      <c r="L101" s="34">
        <f t="shared" si="37"/>
        <v>0</v>
      </c>
      <c r="M101" s="34">
        <f t="shared" si="37"/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1" t="s">
        <v>52</v>
      </c>
      <c r="B102" s="35">
        <v>0.35</v>
      </c>
      <c r="C102" s="35">
        <v>0.35</v>
      </c>
      <c r="D102" s="35">
        <v>0.35</v>
      </c>
      <c r="E102" s="35">
        <v>0.35</v>
      </c>
      <c r="F102" s="35">
        <v>0.35</v>
      </c>
      <c r="G102" s="35">
        <v>0.35</v>
      </c>
      <c r="H102" s="35">
        <v>0.35</v>
      </c>
      <c r="I102" s="35">
        <v>0.35</v>
      </c>
      <c r="J102" s="35">
        <v>0.35</v>
      </c>
      <c r="K102" s="35">
        <v>0.35</v>
      </c>
      <c r="L102" s="35">
        <v>0.35</v>
      </c>
      <c r="M102" s="35">
        <v>0.35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63.6" customHeight="1">
      <c r="A103" s="32" t="s">
        <v>66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1" t="s">
        <v>53</v>
      </c>
      <c r="B104" s="40">
        <f>IFERROR((B52/B11),0)</f>
        <v>1.4326647564469915E-2</v>
      </c>
      <c r="C104" s="40">
        <f t="shared" ref="C104:M104" si="38">IFERROR((C52/C11),0)</f>
        <v>0</v>
      </c>
      <c r="D104" s="40">
        <f t="shared" si="38"/>
        <v>0</v>
      </c>
      <c r="E104" s="40">
        <f t="shared" si="38"/>
        <v>0</v>
      </c>
      <c r="F104" s="40">
        <f t="shared" si="38"/>
        <v>0</v>
      </c>
      <c r="G104" s="40">
        <f t="shared" si="38"/>
        <v>0</v>
      </c>
      <c r="H104" s="40">
        <f t="shared" si="38"/>
        <v>0</v>
      </c>
      <c r="I104" s="40">
        <f t="shared" si="38"/>
        <v>0</v>
      </c>
      <c r="J104" s="40">
        <f t="shared" si="38"/>
        <v>0</v>
      </c>
      <c r="K104" s="40">
        <f t="shared" si="38"/>
        <v>0</v>
      </c>
      <c r="L104" s="40">
        <f t="shared" si="38"/>
        <v>0</v>
      </c>
      <c r="M104" s="40">
        <f t="shared" si="38"/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.6" customHeight="1">
      <c r="A105" s="11" t="s">
        <v>67</v>
      </c>
      <c r="B105" s="35">
        <v>0.1</v>
      </c>
      <c r="C105" s="35">
        <v>0.1</v>
      </c>
      <c r="D105" s="35">
        <v>0.1</v>
      </c>
      <c r="E105" s="35">
        <v>0.1</v>
      </c>
      <c r="F105" s="35">
        <v>0.1</v>
      </c>
      <c r="G105" s="35">
        <v>0.1</v>
      </c>
      <c r="H105" s="35">
        <v>0.1</v>
      </c>
      <c r="I105" s="35">
        <v>0.1</v>
      </c>
      <c r="J105" s="35">
        <v>0.1</v>
      </c>
      <c r="K105" s="35">
        <v>0.1</v>
      </c>
      <c r="L105" s="35">
        <v>0.1</v>
      </c>
      <c r="M105" s="35">
        <v>0.1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1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1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1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1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1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1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1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1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1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1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1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1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1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1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1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1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1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1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1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1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1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1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1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1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1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1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1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1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1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1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1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1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1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1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1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1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1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1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1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1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1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1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1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1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1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1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1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1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1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1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1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1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1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1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1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1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1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1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1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1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1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1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1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1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1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1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1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1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1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1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1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1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1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1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1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1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1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1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1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1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1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1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1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1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1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1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1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1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1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1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1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1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1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1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1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1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1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1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1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1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1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1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1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1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1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1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1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1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1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1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1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1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1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1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1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1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1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1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1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1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1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1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1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1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1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1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1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1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1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1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1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1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1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1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1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1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1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1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1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1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1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1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1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1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1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1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1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1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1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1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1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1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1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1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1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1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1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1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1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1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1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1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hyperlinks>
    <hyperlink ref="A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Жугалев</dc:creator>
  <cp:lastModifiedBy>Валерий Жугалев</cp:lastModifiedBy>
  <dcterms:created xsi:type="dcterms:W3CDTF">2025-02-25T09:51:34Z</dcterms:created>
  <dcterms:modified xsi:type="dcterms:W3CDTF">2025-02-25T11:26:11Z</dcterms:modified>
</cp:coreProperties>
</file>